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0e69a06ce49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d86294bb9a149ea"/>
    <x:sheet xmlns:r="http://schemas.openxmlformats.org/officeDocument/2006/relationships" name="Runway" sheetId="2" r:id="R4ef6ebe0d67a41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"/>
    <x:numFmt numFmtId="201" formatCode="0.0%"/>
    <x:numFmt numFmtId="202" formatCode="0.0"/>
    <x:numFmt numFmtId="203" formatCode="$#,##0;($#,##0);-"/>
    <x:numFmt numFmtId="204" formatCode="mmm-yy"/>
  </x:numFmts>
  <x:fonts count="13">
    <x:font>
      <x:sz val="11"/>
      <x:name val="Carlito"/>
    </x:font>
    <x:font>
      <x:sz val="10"/>
      <x:color rgb="FF18181B"/>
      <x:name val="Arial"/>
    </x:font>
    <x:font>
      <x:b/>
      <x:sz val="22"/>
      <x:color rgb="FFFFFFFF"/>
      <x:name val="Arial"/>
    </x:font>
    <x:font>
      <x:b/>
      <x:sz val="15"/>
      <x:color rgb="FFC4B5FD"/>
      <x:name val="Arial"/>
    </x:font>
    <x:font>
      <x:sz val="11"/>
      <x:color rgb="FFD4D4D8"/>
      <x:name val="Arial"/>
    </x:font>
    <x:font>
      <x:sz val="11"/>
      <x:color rgb="FFFFFFFF"/>
      <x:name val="Arial"/>
    </x:font>
    <x:font>
      <x:sz val="10"/>
      <x:color rgb="FFA1A1AA"/>
      <x:name val="Arial"/>
    </x:font>
    <x:font>
      <x:b/>
      <x:sz val="12"/>
      <x:color rgb="FFA78BFA"/>
      <x:name val="Arial"/>
    </x:font>
    <x:font>
      <x:b/>
      <x:sz val="16"/>
      <x:color rgb="FF18181B"/>
      <x:name val="Arial"/>
    </x:font>
    <x:font>
      <x:i/>
      <x:sz val="10"/>
      <x:color rgb="FF71717A"/>
      <x:name val="Arial"/>
    </x:font>
    <x:font>
      <x:b/>
      <x:sz val="10"/>
      <x:color rgb="FF4C1D95"/>
      <x:name val="Arial"/>
    </x:font>
    <x:font>
      <x:sz val="10"/>
      <x:color rgb="FF0000FF"/>
      <x:name val="Arial"/>
    </x:font>
    <x:font>
      <x:b/>
      <x:sz val="10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9090B"/>
      </x:patternFill>
    </x:fill>
    <x:fill>
      <x:patternFill patternType="solid">
        <x:fgColor rgb="FFEDE9FE"/>
      </x:patternFill>
    </x:fill>
    <x:fill>
      <x:patternFill patternType="solid">
        <x:fgColor rgb="FFFFF7D6"/>
      </x:patternFill>
    </x:fill>
    <x:fill>
      <x:patternFill patternType="solid">
        <x:fgColor rgb="FF18181B"/>
      </x:patternFill>
    </x:fill>
  </x:fills>
  <x:borders count="10">
    <x:border/>
    <x:border>
      <x:bottom style="thin">
        <x:color rgb="FF7C3AED"/>
      </x:bottom>
    </x:border>
    <x:border>
      <x:left style="thin">
        <x:color rgb="FFC4B5FD"/>
      </x:left>
      <x:top style="thin">
        <x:color rgb="FFC4B5FD"/>
      </x:top>
      <x:bottom style="thin">
        <x:color rgb="FFC4B5FD"/>
      </x:bottom>
    </x:border>
    <x:border>
      <x:right style="thin">
        <x:color rgb="FFC4B5FD"/>
      </x:right>
      <x:top style="thin">
        <x:color rgb="FFC4B5FD"/>
      </x:top>
      <x:bottom style="thin">
        <x:color rgb="FFC4B5FD"/>
      </x:bottom>
    </x:border>
    <x:border>
      <x:left style="thin">
        <x:color rgb="FFD4D4D8"/>
      </x:left>
      <x:right style="thin">
        <x:color rgb="FFD4D4D8"/>
      </x:right>
      <x:top style="thin">
        <x:color rgb="FFD4D4D8"/>
      </x:top>
    </x:border>
    <x:border>
      <x:left style="thin">
        <x:color rgb="FFD4D4D8"/>
      </x:left>
      <x:right style="thin">
        <x:color rgb="FFD4D4D8"/>
      </x:right>
    </x:border>
    <x:border>
      <x:left style="thin">
        <x:color rgb="FFD4D4D8"/>
      </x:left>
      <x:right style="thin">
        <x:color rgb="FFD4D4D8"/>
      </x:right>
      <x:bottom style="thin">
        <x:color rgb="FFD4D4D8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bottom style="thin">
        <x:color rgb="FFD4D4D8"/>
      </x:bottom>
    </x:border>
    <x:border>
      <x:top style="thin">
        <x:color rgb="FFD4D4D8"/>
      </x:top>
      <x:bottom style="thin">
        <x:color rgb="FFD4D4D8"/>
      </x:bottom>
    </x:border>
  </x:borders>
  <x:cellStyleXfs count="1">
    <x:xf numFmtId="0" fontId="0" fillId="0" borderId="0"/>
  </x:cellStyleXfs>
  <x:cellXfs count="3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0" fillId="3" borderId="0" xfId="0" applyNumberFormat="1" applyFont="1" applyFill="1" applyBorder="1" applyAlignment="1">
      <x:alignment vertical="center"/>
    </x:xf>
    <x:xf numFmtId="0" fontId="10" fillId="3" borderId="2" xfId="0" applyNumberFormat="1" applyFont="1" applyFill="1" applyBorder="1" applyAlignment="1">
      <x:alignment vertical="center"/>
    </x:xf>
    <x:xf numFmtId="0" fontId="10" fillId="3" borderId="3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0" fontId="11" fillId="4" borderId="4" xfId="0" applyNumberFormat="1" applyFont="1" applyFill="1" applyBorder="1" applyAlignment="1">
      <x:alignment vertical="center"/>
    </x:xf>
    <x:xf numFmtId="0" fontId="11" fillId="4" borderId="5" xfId="0" applyNumberFormat="1" applyFont="1" applyFill="1" applyBorder="1" applyAlignment="1">
      <x:alignment vertical="center"/>
    </x:xf>
    <x:xf numFmtId="0" fontId="11" fillId="4" borderId="6" xfId="0" applyNumberFormat="1" applyFont="1" applyFill="1" applyBorder="1" applyAlignment="1">
      <x:alignment vertical="center"/>
    </x:xf>
    <x:xf numFmtId="200" fontId="11" fillId="4" borderId="4" xfId="0" applyNumberFormat="1" applyFont="1" applyFill="1" applyBorder="1" applyAlignment="1">
      <x:alignment vertical="center"/>
    </x:xf>
    <x:xf numFmtId="200" fontId="11" fillId="4" borderId="5" xfId="0" applyNumberFormat="1" applyFont="1" applyFill="1" applyBorder="1" applyAlignment="1">
      <x:alignment vertical="center"/>
    </x:xf>
    <x:xf numFmtId="201" fontId="11" fillId="4" borderId="5" xfId="0" applyNumberFormat="1" applyFont="1" applyFill="1" applyBorder="1" applyAlignment="1">
      <x:alignment vertical="center"/>
    </x:xf>
    <x:xf numFmtId="201" fontId="11" fillId="4" borderId="6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2" fillId="5" borderId="0" xfId="0" applyNumberFormat="1" applyFont="1" applyFill="1" applyBorder="1" applyAlignment="1">
      <x:alignment vertical="center"/>
    </x:xf>
    <x:xf numFmtId="0" fontId="12" fillId="5" borderId="0" xfId="0" applyNumberFormat="1" applyFont="1" applyFill="1" applyBorder="1" applyAlignment="1">
      <x:alignment horizontal="center" vertical="center"/>
    </x:xf>
    <x:xf numFmtId="0" fontId="12" fillId="5" borderId="7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2" fillId="5" borderId="7" xfId="0" applyNumberFormat="1" applyFont="1" applyFill="1" applyBorder="1" applyAlignment="1">
      <x:alignment horizontal="center" vertical="center"/>
    </x:xf>
    <x:xf numFmtId="0" fontId="1" fillId="0" borderId="8" xfId="0" applyNumberFormat="1" applyFont="1" applyFill="1" applyBorder="1" applyAlignment="1">
      <x:alignment vertical="center"/>
    </x:xf>
    <x:xf numFmtId="203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203" fontId="1" fillId="0" borderId="9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e4d2afe914049" /><Relationship Type="http://schemas.openxmlformats.org/officeDocument/2006/relationships/theme" Target="/xl/theme/theme1.xml" Id="R67936e4c855b485b" /><Relationship Type="http://schemas.openxmlformats.org/officeDocument/2006/relationships/sharedStrings" Target="/xl/sharedStrings.xml" Id="Rf95d814c5d284d4d" /><Relationship Type="http://schemas.openxmlformats.org/officeDocument/2006/relationships/worksheet" Target="/xl/worksheets/sheet1.xml" Id="Rbd86294bb9a149ea" /><Relationship Type="http://schemas.openxmlformats.org/officeDocument/2006/relationships/worksheet" Target="/xl/worksheets/sheet2.xml" Id="R4ef6ebe0d67a41b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e8efa5045ee423d" /></Relationships>
</file>

<file path=xl/drawings/drawing1.xml><?xml version="1.0" encoding="utf-8"?>
<xdr:wsDr xmlns:xdr="http://schemas.openxmlformats.org/drawingml/2006/spreadsheetDrawing">
  <xdr:oneCellAnchor>
    <xdr:from>
      <xdr:col>1</xdr:col>
      <xdr:colOff>0</xdr:colOff>
      <xdr:row>1</xdr:row>
      <xdr:rowOff>0</xdr:rowOff>
    </xdr:from>
    <xdr:ext cx="1619250" cy="666750"/>
    <xdr:pic>
      <xdr:nvPicPr>
        <xdr:cNvPr id="1" name="02af20e5-c05f-49d9-99f7-47d129b6834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e8efa5045ee423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87164ba9a8cf417a" /></Relationships>
</file>

<file path=xl/worksheets/sheet1.xml><?xml version="1.0" encoding="utf-8"?>
<x:worksheet xmlns:x="http://schemas.openxmlformats.org/spreadsheetml/2006/main">
  <x:sheetPr>
    <x:tabColor rgb="FF7C3AED"/>
  </x:sheetPr>
  <x:sheetViews>
    <x:sheetView showGridLines="0" workbookViewId="0"/>
  </x:sheetViews>
  <x:sheetFormatPr defaultRowHeight="15"/>
  <x:cols>
    <x:col min="1" max="1" width="3" hidden="0" customWidth="1"/>
    <x:col min="2" max="2" width="6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 ht="24" customHeight="1">
      <x:c r="A1" s="3"/>
      <x:c r="B1" s="3"/>
      <x:c r="C1" s="3"/>
      <x:c r="D1" s="3"/>
      <x:c r="E1" s="3"/>
      <x:c r="F1" s="3"/>
      <x:c r="G1" s="3"/>
      <x:c r="H1" s="3"/>
    </x:row>
    <x:row r="2" ht="24" customHeight="1">
      <x:c r="A2" s="3"/>
      <x:c r="B2" s="3"/>
      <x:c r="C2" s="3"/>
      <x:c r="D2" s="3"/>
      <x:c r="E2" s="3"/>
      <x:c r="F2" s="3"/>
      <x:c r="G2" s="3"/>
      <x:c r="H2" s="3"/>
    </x:row>
    <x:row r="3" ht="24" customHeight="1">
      <x:c r="A3" s="3"/>
      <x:c r="B3" s="3"/>
      <x:c r="C3" s="3"/>
      <x:c r="D3" s="3"/>
      <x:c r="E3" s="3"/>
      <x:c r="F3" s="3"/>
      <x:c r="G3" s="3"/>
      <x:c r="H3" s="3"/>
    </x:row>
    <x:row r="4" ht="24" customHeight="1">
      <x:c r="A4" s="3"/>
      <x:c r="B4" s="3"/>
      <x:c r="C4" s="3"/>
      <x:c r="D4" s="3"/>
      <x:c r="E4" s="3"/>
      <x:c r="F4" s="3"/>
      <x:c r="G4" s="3"/>
      <x:c r="H4" s="3"/>
    </x:row>
    <x:row r="5" ht="24" customHeight="1">
      <x:c r="A5" s="3"/>
      <x:c r="B5" s="3"/>
      <x:c r="C5" s="3"/>
      <x:c r="D5" s="3"/>
      <x:c r="E5" s="3"/>
      <x:c r="F5" s="3"/>
      <x:c r="G5" s="3"/>
      <x:c r="H5" s="3"/>
    </x:row>
    <x:row r="6" ht="24" customHeight="1">
      <x:c r="A6" s="3"/>
      <x:c r="B6" s="3"/>
      <x:c r="C6" s="3"/>
      <x:c r="D6" s="3"/>
      <x:c r="E6" s="3"/>
      <x:c r="F6" s="3"/>
      <x:c r="G6" s="3"/>
      <x:c r="H6" s="3"/>
    </x:row>
    <x:row r="7" ht="24" customHeight="1">
      <x:c r="A7" s="3"/>
      <x:c r="B7" s="4" t="str">
        <x:v>Startup runway calculator</x:v>
      </x:c>
      <x:c r="C7" s="3"/>
      <x:c r="D7" s="3"/>
      <x:c r="E7" s="3"/>
      <x:c r="F7" s="3"/>
      <x:c r="G7" s="3"/>
      <x:c r="H7" s="3"/>
    </x:row>
    <x:row r="8" ht="24" customHeight="1">
      <x:c r="A8" s="3"/>
      <x:c r="B8" s="3"/>
      <x:c r="C8" s="3"/>
      <x:c r="D8" s="3"/>
      <x:c r="E8" s="3"/>
      <x:c r="F8" s="3"/>
      <x:c r="G8" s="3"/>
      <x:c r="H8" s="3"/>
    </x:row>
    <x:row r="9" ht="24" customHeight="1">
      <x:c r="A9" s="3"/>
      <x:c r="B9" s="5" t="str">
        <x:v>Built for founders by Eonlint</x:v>
      </x:c>
      <x:c r="C9" s="3"/>
      <x:c r="D9" s="3"/>
      <x:c r="E9" s="3"/>
      <x:c r="F9" s="3"/>
      <x:c r="G9" s="3"/>
      <x:c r="H9" s="3"/>
    </x:row>
    <x:row r="10" ht="24" customHeight="1">
      <x:c r="A10" s="3"/>
      <x:c r="B10" s="3"/>
      <x:c r="C10" s="3"/>
      <x:c r="D10" s="3"/>
      <x:c r="E10" s="3"/>
      <x:c r="F10" s="3"/>
      <x:c r="G10" s="3"/>
      <x:c r="H10" s="3"/>
    </x:row>
    <x:row r="11" ht="48" customHeight="1">
      <x:c r="A11" s="3"/>
      <x:c r="B11" s="7" t="str">
        <x:v>A 24 month cash forecast that connects current cash, revenue growth, cost growth, and future financing.</x:v>
      </x:c>
      <x:c r="C11" s="3"/>
      <x:c r="D11" s="3"/>
      <x:c r="E11" s="3"/>
      <x:c r="F11" s="3"/>
      <x:c r="G11" s="3"/>
      <x:c r="H11" s="3"/>
    </x:row>
    <x:row r="12" ht="24" customHeight="1">
      <x:c r="A12" s="3"/>
      <x:c r="B12" s="3"/>
      <x:c r="C12" s="3"/>
      <x:c r="D12" s="3"/>
      <x:c r="E12" s="3"/>
      <x:c r="F12" s="3"/>
      <x:c r="G12" s="3"/>
      <x:c r="H12" s="3"/>
    </x:row>
    <x:row r="13" ht="24" customHeight="1">
      <x:c r="A13" s="3"/>
      <x:c r="B13" s="3"/>
      <x:c r="C13" s="3"/>
      <x:c r="D13" s="3"/>
      <x:c r="E13" s="3"/>
      <x:c r="F13" s="3"/>
      <x:c r="G13" s="3"/>
      <x:c r="H13" s="3"/>
    </x:row>
    <x:row r="14" ht="24" customHeight="1">
      <x:c r="A14" s="3"/>
      <x:c r="B14" s="8" t="str">
        <x:v>Eonlint designs, builds, launches, and maintains software with a small senior team.</x:v>
      </x:c>
      <x:c r="C14" s="3"/>
      <x:c r="D14" s="3"/>
      <x:c r="E14" s="3"/>
      <x:c r="F14" s="3"/>
      <x:c r="G14" s="3"/>
      <x:c r="H14" s="3"/>
    </x:row>
    <x:row r="15" ht="24" customHeight="1">
      <x:c r="A15" s="3"/>
      <x:c r="B15" s="9" t="str">
        <x:v>Build and maintain, or pitch a long-term virtual CTO partnership with lower cash and aligned equity.</x:v>
      </x:c>
      <x:c r="C15" s="3"/>
      <x:c r="D15" s="3"/>
      <x:c r="E15" s="3"/>
      <x:c r="F15" s="3"/>
      <x:c r="G15" s="3"/>
      <x:c r="H15" s="3"/>
    </x:row>
    <x:row r="16" ht="24" customHeight="1">
      <x:c r="A16" s="3"/>
      <x:c r="B16" s="3"/>
      <x:c r="C16" s="3"/>
      <x:c r="D16" s="3"/>
      <x:c r="E16" s="3"/>
      <x:c r="F16" s="3"/>
      <x:c r="G16" s="3"/>
      <x:c r="H16" s="3"/>
    </x:row>
    <x:row r="17" ht="24" customHeight="1">
      <x:c r="A17" s="3"/>
      <x:c r="B17" s="3"/>
      <x:c r="C17" s="3"/>
      <x:c r="D17" s="3"/>
      <x:c r="E17" s="3"/>
      <x:c r="F17" s="3"/>
      <x:c r="G17" s="3"/>
      <x:c r="H17" s="3"/>
    </x:row>
    <x:row r="18" ht="24" customHeight="1">
      <x:c r="A18" s="3"/>
      <x:c r="B18" s="10" t="str">
        <x:v>eonlint.com</x:v>
      </x:c>
      <x:c r="C18" s="3"/>
      <x:c r="D18" s="3"/>
      <x:c r="E18" s="3"/>
      <x:c r="F18" s="3"/>
      <x:c r="G18" s="3"/>
      <x:c r="H18" s="3"/>
    </x:row>
    <x:row r="19" ht="24" customHeight="1">
      <x:c r="A19" s="3"/>
      <x:c r="B19" s="3"/>
      <x:c r="C19" s="3"/>
      <x:c r="D19" s="3"/>
      <x:c r="E19" s="3"/>
      <x:c r="F19" s="3"/>
      <x:c r="G19" s="3"/>
      <x:c r="H19" s="3"/>
    </x:row>
    <x:row r="20" ht="24" customHeight="1">
      <x:c r="A20" s="3"/>
      <x:c r="B20" s="3"/>
      <x:c r="C20" s="3"/>
      <x:c r="D20" s="3"/>
      <x:c r="E20" s="3"/>
      <x:c r="F20" s="3"/>
      <x:c r="G20" s="3"/>
      <x:c r="H20" s="3"/>
    </x:row>
    <x:row r="21" ht="24" customHeight="1">
      <x:c r="A21" s="3"/>
      <x:c r="B21" s="3"/>
      <x:c r="C21" s="3"/>
      <x:c r="D21" s="3"/>
      <x:c r="E21" s="3"/>
      <x:c r="F21" s="3"/>
      <x:c r="G21" s="3"/>
      <x:c r="H21" s="3"/>
    </x:row>
    <x:row r="22" ht="24" customHeight="1">
      <x:c r="A22" s="3"/>
      <x:c r="B22" s="3"/>
      <x:c r="C22" s="3"/>
      <x:c r="D22" s="3"/>
      <x:c r="E22" s="3"/>
      <x:c r="F22" s="3"/>
      <x:c r="G22" s="3"/>
      <x:c r="H22" s="3"/>
    </x:row>
    <x:row r="23" ht="24" customHeight="1">
      <x:c r="A23" s="3"/>
      <x:c r="B23" s="3"/>
      <x:c r="C23" s="3"/>
      <x:c r="D23" s="3"/>
      <x:c r="E23" s="3"/>
      <x:c r="F23" s="3"/>
      <x:c r="G23" s="3"/>
      <x:c r="H23" s="3"/>
    </x:row>
    <x:row r="24" ht="24" customHeight="1">
      <x:c r="A24" s="3"/>
      <x:c r="B24" s="3"/>
      <x:c r="C24" s="3"/>
      <x:c r="D24" s="3"/>
      <x:c r="E24" s="3"/>
      <x:c r="F24" s="3"/>
      <x:c r="G24" s="3"/>
      <x:c r="H24" s="3"/>
    </x:row>
  </x:sheetData>
  <x:pageMargins left="0.7" right="0.7" top="0.75" bottom="0.75" header="0.3" footer="0.3"/>
  <x:drawing xmlns:r="http://schemas.openxmlformats.org/officeDocument/2006/relationships" r:id="R87164ba9a8cf417a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16" topLeftCell="B17" activePane="bottomRight" state="frozen"/>
    </x:sheetView>
  </x:sheetViews>
  <x:sheetFormatPr defaultRowHeight="15"/>
  <x:cols>
    <x:col min="1" max="1" width="2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11" t="str">
        <x:v>Startup runway calculator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12"/>
      <x:c r="B3" s="12"/>
      <x:c r="C3" s="12"/>
      <x:c r="D3" s="12"/>
      <x:c r="E3" s="12"/>
      <x:c r="F3" s="12"/>
      <x:c r="G3" s="12"/>
      <x:c r="H3" s="12"/>
      <x:c r="I3" s="12"/>
      <x:c r="J3" s="12"/>
      <x:c r="K3" s="12"/>
      <x:c r="L3" s="12"/>
      <x:c r="M3" s="12"/>
      <x:c r="N3" s="12"/>
      <x:c r="O3" s="12"/>
      <x:c r="P3" s="12"/>
      <x:c r="Q3" s="12"/>
      <x:c r="R3" s="12"/>
      <x:c r="S3" s="12"/>
      <x:c r="T3" s="12"/>
      <x:c r="U3" s="12"/>
      <x:c r="V3" s="12"/>
      <x:c r="W3" s="12"/>
      <x:c r="X3" s="12"/>
      <x:c r="Y3" s="12"/>
      <x:c r="Z3" s="2"/>
    </x:row>
    <x:row r="4">
      <x:c r="A4" s="13" t="str">
        <x:v>Edit the yellow assumptions. The monthly forecast updates automatically.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28" customHeight="1">
      <x:c r="A6" s="16" t="str">
        <x:v>Editable assumptions</x:v>
      </x:c>
      <x:c r="B6" s="17" t="str">
        <x:v>Editable assumptions</x:v>
      </x:c>
      <x:c r="C6" s="2"/>
      <x:c r="D6" s="30" t="str">
        <x:v>Key result</x:v>
      </x:c>
      <x:c r="E6" s="30" t="str">
        <x:v>Value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 t="str">
        <x:v>Opening cash</x:v>
      </x:c>
      <x:c r="B7" s="23" t="n">
        <x:v>500000</x:v>
      </x:c>
      <x:c r="C7" s="2"/>
      <x:c r="D7" s="2" t="str">
        <x:v>Current net burn</x:v>
      </x:c>
      <x:c r="E7" s="31" t="n">
        <x:f>MAX(0,B10+B11+B12-B8)</x:f>
        <x:v>68000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 t="str">
        <x:v>Monthly revenue</x:v>
      </x:c>
      <x:c r="B8" s="24" t="n">
        <x:v>40000</x:v>
      </x:c>
      <x:c r="C8" s="2"/>
      <x:c r="D8" s="2" t="str">
        <x:v>Simple runway (months)</x:v>
      </x:c>
      <x:c r="E8" s="32" t="n">
        <x:f>IF(E7=0,"n.a.",B7/E7)</x:f>
        <x:v>7.352941176470588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 t="str">
        <x:v>Monthly revenue growth</x:v>
      </x:c>
      <x:c r="B9" s="25" t="n">
        <x:v>0.06</x:v>
      </x:c>
      <x:c r="C9" s="2"/>
      <x:c r="D9" s="2" t="str">
        <x:v>Cash after 12 months</x:v>
      </x:c>
      <x:c r="E9" s="33" t="n">
        <x:f>M22</x:f>
        <x:v>-233653.1866326862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 t="str">
        <x:v>Monthly COGS</x:v>
      </x:c>
      <x:c r="B10" s="24" t="n">
        <x:v>8000</x:v>
      </x:c>
      <x:c r="C10" s="2"/>
      <x:c r="D10" s="2" t="str">
        <x:v>Cash after 24 months</x:v>
      </x:c>
      <x:c r="E10" s="33" t="n">
        <x:f>Y22</x:f>
        <x:v>-559797.1517106852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 t="str">
        <x:v>Monthly payroll</x:v>
      </x:c>
      <x:c r="B11" s="24" t="n">
        <x:v>70000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 t="str">
        <x:v>Other monthly expense</x:v>
      </x:c>
      <x:c r="B12" s="24" t="n">
        <x:v>30000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 t="str">
        <x:v>Monthly cost growth</x:v>
      </x:c>
      <x:c r="B13" s="26" t="n">
        <x:v>0.015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28" customHeight="1">
      <x:c r="A16" s="30" t="str">
        <x:v>Metric</x:v>
      </x:c>
      <x:c r="B16" s="34" t="n">
        <x:v>46296</x:v>
      </x:c>
      <x:c r="C16" s="34" t="n">
        <x:v>46327</x:v>
      </x:c>
      <x:c r="D16" s="34" t="n">
        <x:v>46357</x:v>
      </x:c>
      <x:c r="E16" s="34" t="n">
        <x:v>46388</x:v>
      </x:c>
      <x:c r="F16" s="34" t="n">
        <x:v>46419</x:v>
      </x:c>
      <x:c r="G16" s="34" t="n">
        <x:v>46447</x:v>
      </x:c>
      <x:c r="H16" s="34" t="n">
        <x:v>46478</x:v>
      </x:c>
      <x:c r="I16" s="34" t="n">
        <x:v>46508</x:v>
      </x:c>
      <x:c r="J16" s="34" t="n">
        <x:v>46539</x:v>
      </x:c>
      <x:c r="K16" s="34" t="n">
        <x:v>46569</x:v>
      </x:c>
      <x:c r="L16" s="34" t="n">
        <x:v>46600</x:v>
      </x:c>
      <x:c r="M16" s="34" t="n">
        <x:v>46631</x:v>
      </x:c>
      <x:c r="N16" s="34" t="n">
        <x:v>46661</x:v>
      </x:c>
      <x:c r="O16" s="34" t="n">
        <x:v>46692</x:v>
      </x:c>
      <x:c r="P16" s="34" t="n">
        <x:v>46722</x:v>
      </x:c>
      <x:c r="Q16" s="34" t="n">
        <x:v>46753</x:v>
      </x:c>
      <x:c r="R16" s="34" t="n">
        <x:v>46784</x:v>
      </x:c>
      <x:c r="S16" s="34" t="n">
        <x:v>46813</x:v>
      </x:c>
      <x:c r="T16" s="34" t="n">
        <x:v>46844</x:v>
      </x:c>
      <x:c r="U16" s="34" t="n">
        <x:v>46874</x:v>
      </x:c>
      <x:c r="V16" s="34" t="n">
        <x:v>46905</x:v>
      </x:c>
      <x:c r="W16" s="34" t="n">
        <x:v>46935</x:v>
      </x:c>
      <x:c r="X16" s="34" t="n">
        <x:v>46966</x:v>
      </x:c>
      <x:c r="Y16" s="34" t="n">
        <x:v>46997</x:v>
      </x:c>
      <x:c r="Z16" s="2"/>
    </x:row>
    <x:row r="17">
      <x:c r="A17" s="35" t="str">
        <x:v>Revenue</x:v>
      </x:c>
      <x:c r="B17" s="36" t="n">
        <x:f>$B$8</x:f>
        <x:v>40000</x:v>
      </x:c>
      <x:c r="C17" s="36" t="n">
        <x:f>B17*(1+$B$9)</x:f>
        <x:v>42400</x:v>
      </x:c>
      <x:c r="D17" s="36" t="n">
        <x:f>C17*(1+$B$9)</x:f>
        <x:v>44944</x:v>
      </x:c>
      <x:c r="E17" s="36" t="n">
        <x:f>D17*(1+$B$9)</x:f>
        <x:v>47640.64</x:v>
      </x:c>
      <x:c r="F17" s="36" t="n">
        <x:f>E17*(1+$B$9)</x:f>
        <x:v>50499.0784</x:v>
      </x:c>
      <x:c r="G17" s="36" t="n">
        <x:f>F17*(1+$B$9)</x:f>
        <x:v>53529.023104</x:v>
      </x:c>
      <x:c r="H17" s="36" t="n">
        <x:f>G17*(1+$B$9)</x:f>
        <x:v>56740.764490240006</x:v>
      </x:c>
      <x:c r="I17" s="36" t="n">
        <x:f>H17*(1+$B$9)</x:f>
        <x:v>60145.21035965441</x:v>
      </x:c>
      <x:c r="J17" s="36" t="n">
        <x:f>I17*(1+$B$9)</x:f>
        <x:v>63753.92298123368</x:v>
      </x:c>
      <x:c r="K17" s="36" t="n">
        <x:f>J17*(1+$B$9)</x:f>
        <x:v>67579.1583601077</x:v>
      </x:c>
      <x:c r="L17" s="36" t="n">
        <x:f>K17*(1+$B$9)</x:f>
        <x:v>71633.90786171416</x:v>
      </x:c>
      <x:c r="M17" s="36" t="n">
        <x:f>L17*(1+$B$9)</x:f>
        <x:v>75931.94233341701</x:v>
      </x:c>
      <x:c r="N17" s="36" t="n">
        <x:f>M17*(1+$B$9)</x:f>
        <x:v>80487.85887342204</x:v>
      </x:c>
      <x:c r="O17" s="36" t="n">
        <x:f>N17*(1+$B$9)</x:f>
        <x:v>85317.13040582737</x:v>
      </x:c>
      <x:c r="P17" s="36" t="n">
        <x:f>O17*(1+$B$9)</x:f>
        <x:v>90436.15823017701</x:v>
      </x:c>
      <x:c r="Q17" s="36" t="n">
        <x:f>P17*(1+$B$9)</x:f>
        <x:v>95862.32772398763</x:v>
      </x:c>
      <x:c r="R17" s="36" t="n">
        <x:f>Q17*(1+$B$9)</x:f>
        <x:v>101614.0673874269</x:v>
      </x:c>
      <x:c r="S17" s="36" t="n">
        <x:f>R17*(1+$B$9)</x:f>
        <x:v>107710.91143067252</x:v>
      </x:c>
      <x:c r="T17" s="36" t="n">
        <x:f>S17*(1+$B$9)</x:f>
        <x:v>114173.56611651288</x:v>
      </x:c>
      <x:c r="U17" s="36" t="n">
        <x:f>T17*(1+$B$9)</x:f>
        <x:v>121023.98008350366</x:v>
      </x:c>
      <x:c r="V17" s="36" t="n">
        <x:f>U17*(1+$B$9)</x:f>
        <x:v>128285.41888851389</x:v>
      </x:c>
      <x:c r="W17" s="36" t="n">
        <x:f>V17*(1+$B$9)</x:f>
        <x:v>135982.54402182472</x:v>
      </x:c>
      <x:c r="X17" s="36" t="n">
        <x:f>W17*(1+$B$9)</x:f>
        <x:v>144141.49666313422</x:v>
      </x:c>
      <x:c r="Y17" s="36" t="n">
        <x:f>X17*(1+$B$9)</x:f>
        <x:v>152789.98646292227</x:v>
      </x:c>
      <x:c r="Z17" s="2"/>
    </x:row>
    <x:row r="18">
      <x:c r="A18" s="37" t="str">
        <x:v>COGS</x:v>
      </x:c>
      <x:c r="B18" s="38" t="n">
        <x:f>$B$10</x:f>
        <x:v>8000</x:v>
      </x:c>
      <x:c r="C18" s="38" t="n">
        <x:f>B18*(1+$B$13)</x:f>
        <x:v>8119.999999999999</x:v>
      </x:c>
      <x:c r="D18" s="38" t="n">
        <x:f>C18*(1+$B$13)</x:f>
        <x:v>8241.799999999997</x:v>
      </x:c>
      <x:c r="E18" s="38" t="n">
        <x:f>D18*(1+$B$13)</x:f>
        <x:v>8365.426999999996</x:v>
      </x:c>
      <x:c r="F18" s="38" t="n">
        <x:f>E18*(1+$B$13)</x:f>
        <x:v>8490.908404999995</x:v>
      </x:c>
      <x:c r="G18" s="38" t="n">
        <x:f>F18*(1+$B$13)</x:f>
        <x:v>8618.272031074994</x:v>
      </x:c>
      <x:c r="H18" s="38" t="n">
        <x:f>G18*(1+$B$13)</x:f>
        <x:v>8747.546111541118</x:v>
      </x:c>
      <x:c r="I18" s="38" t="n">
        <x:f>H18*(1+$B$13)</x:f>
        <x:v>8878.759303214234</x:v>
      </x:c>
      <x:c r="J18" s="38" t="n">
        <x:f>I18*(1+$B$13)</x:f>
        <x:v>9011.940692762446</x:v>
      </x:c>
      <x:c r="K18" s="38" t="n">
        <x:f>J18*(1+$B$13)</x:f>
        <x:v>9147.119803153882</x:v>
      </x:c>
      <x:c r="L18" s="38" t="n">
        <x:f>K18*(1+$B$13)</x:f>
        <x:v>9284.32660020119</x:v>
      </x:c>
      <x:c r="M18" s="38" t="n">
        <x:f>L18*(1+$B$13)</x:f>
        <x:v>9423.591499204207</x:v>
      </x:c>
      <x:c r="N18" s="38" t="n">
        <x:f>M18*(1+$B$13)</x:f>
        <x:v>9564.945371692269</x:v>
      </x:c>
      <x:c r="O18" s="38" t="n">
        <x:f>N18*(1+$B$13)</x:f>
        <x:v>9708.419552267653</x:v>
      </x:c>
      <x:c r="P18" s="38" t="n">
        <x:f>O18*(1+$B$13)</x:f>
        <x:v>9854.045845551667</x:v>
      </x:c>
      <x:c r="Q18" s="38" t="n">
        <x:f>P18*(1+$B$13)</x:f>
        <x:v>10001.85653323494</x:v>
      </x:c>
      <x:c r="R18" s="38" t="n">
        <x:f>Q18*(1+$B$13)</x:f>
        <x:v>10151.884381233464</x:v>
      </x:c>
      <x:c r="S18" s="38" t="n">
        <x:f>R18*(1+$B$13)</x:f>
        <x:v>10304.162646951965</x:v>
      </x:c>
      <x:c r="T18" s="38" t="n">
        <x:f>S18*(1+$B$13)</x:f>
        <x:v>10458.725086656244</x:v>
      </x:c>
      <x:c r="U18" s="38" t="n">
        <x:f>T18*(1+$B$13)</x:f>
        <x:v>10615.605962956088</x:v>
      </x:c>
      <x:c r="V18" s="38" t="n">
        <x:f>U18*(1+$B$13)</x:f>
        <x:v>10774.840052400428</x:v>
      </x:c>
      <x:c r="W18" s="38" t="n">
        <x:f>V18*(1+$B$13)</x:f>
        <x:v>10936.462653186434</x:v>
      </x:c>
      <x:c r="X18" s="38" t="n">
        <x:f>W18*(1+$B$13)</x:f>
        <x:v>11100.50959298423</x:v>
      </x:c>
      <x:c r="Y18" s="38" t="n">
        <x:f>X18*(1+$B$13)</x:f>
        <x:v>11267.017236878992</x:v>
      </x:c>
      <x:c r="Z18" s="2"/>
    </x:row>
    <x:row r="19">
      <x:c r="A19" s="37" t="str">
        <x:v>Payroll</x:v>
      </x:c>
      <x:c r="B19" s="38" t="n">
        <x:f>$B$11</x:f>
        <x:v>70000</x:v>
      </x:c>
      <x:c r="C19" s="38" t="n">
        <x:f>B19*(1+$B$13)</x:f>
        <x:v>71050</x:v>
      </x:c>
      <x:c r="D19" s="38" t="n">
        <x:f>C19*(1+$B$13)</x:f>
        <x:v>72115.75</x:v>
      </x:c>
      <x:c r="E19" s="38" t="n">
        <x:f>D19*(1+$B$13)</x:f>
        <x:v>73197.48624999999</x:v>
      </x:c>
      <x:c r="F19" s="38" t="n">
        <x:f>E19*(1+$B$13)</x:f>
        <x:v>74295.44854374998</x:v>
      </x:c>
      <x:c r="G19" s="38" t="n">
        <x:f>F19*(1+$B$13)</x:f>
        <x:v>75409.88027190622</x:v>
      </x:c>
      <x:c r="H19" s="38" t="n">
        <x:f>G19*(1+$B$13)</x:f>
        <x:v>76541.02847598481</x:v>
      </x:c>
      <x:c r="I19" s="38" t="n">
        <x:f>H19*(1+$B$13)</x:f>
        <x:v>77689.14390312458</x:v>
      </x:c>
      <x:c r="J19" s="38" t="n">
        <x:f>I19*(1+$B$13)</x:f>
        <x:v>78854.48106167144</x:v>
      </x:c>
      <x:c r="K19" s="38" t="n">
        <x:f>J19*(1+$B$13)</x:f>
        <x:v>80037.2982775965</x:v>
      </x:c>
      <x:c r="L19" s="38" t="n">
        <x:f>K19*(1+$B$13)</x:f>
        <x:v>81237.85775176044</x:v>
      </x:c>
      <x:c r="M19" s="38" t="n">
        <x:f>L19*(1+$B$13)</x:f>
        <x:v>82456.42561803684</x:v>
      </x:c>
      <x:c r="N19" s="38" t="n">
        <x:f>M19*(1+$B$13)</x:f>
        <x:v>83693.27200230738</x:v>
      </x:c>
      <x:c r="O19" s="38" t="n">
        <x:f>N19*(1+$B$13)</x:f>
        <x:v>84948.67108234199</x:v>
      </x:c>
      <x:c r="P19" s="38" t="n">
        <x:f>O19*(1+$B$13)</x:f>
        <x:v>86222.9011485771</x:v>
      </x:c>
      <x:c r="Q19" s="38" t="n">
        <x:f>P19*(1+$B$13)</x:f>
        <x:v>87516.24466580576</x:v>
      </x:c>
      <x:c r="R19" s="38" t="n">
        <x:f>Q19*(1+$B$13)</x:f>
        <x:v>88828.98833579283</x:v>
      </x:c>
      <x:c r="S19" s="38" t="n">
        <x:f>R19*(1+$B$13)</x:f>
        <x:v>90161.42316082971</x:v>
      </x:c>
      <x:c r="T19" s="38" t="n">
        <x:f>S19*(1+$B$13)</x:f>
        <x:v>91513.84450824215</x:v>
      </x:c>
      <x:c r="U19" s="38" t="n">
        <x:f>T19*(1+$B$13)</x:f>
        <x:v>92886.55217586577</x:v>
      </x:c>
      <x:c r="V19" s="38" t="n">
        <x:f>U19*(1+$B$13)</x:f>
        <x:v>94279.85045850374</x:v>
      </x:c>
      <x:c r="W19" s="38" t="n">
        <x:f>V19*(1+$B$13)</x:f>
        <x:v>95694.04821538129</x:v>
      </x:c>
      <x:c r="X19" s="38" t="n">
        <x:f>W19*(1+$B$13)</x:f>
        <x:v>97129.458938612</x:v>
      </x:c>
      <x:c r="Y19" s="38" t="n">
        <x:f>X19*(1+$B$13)</x:f>
        <x:v>98586.40082269118</x:v>
      </x:c>
      <x:c r="Z19" s="2"/>
    </x:row>
    <x:row r="20">
      <x:c r="A20" s="37" t="str">
        <x:v>Other expense</x:v>
      </x:c>
      <x:c r="B20" s="38" t="n">
        <x:f>$B$12</x:f>
        <x:v>30000</x:v>
      </x:c>
      <x:c r="C20" s="38" t="n">
        <x:f>B20*(1+$B$13)</x:f>
        <x:v>30449.999999999996</x:v>
      </x:c>
      <x:c r="D20" s="38" t="n">
        <x:f>C20*(1+$B$13)</x:f>
        <x:v>30906.749999999993</x:v>
      </x:c>
      <x:c r="E20" s="38" t="n">
        <x:f>D20*(1+$B$13)</x:f>
        <x:v>31370.35124999999</x:v>
      </x:c>
      <x:c r="F20" s="38" t="n">
        <x:f>E20*(1+$B$13)</x:f>
        <x:v>31840.906518749987</x:v>
      </x:c>
      <x:c r="G20" s="38" t="n">
        <x:f>F20*(1+$B$13)</x:f>
        <x:v>32318.520116531236</x:v>
      </x:c>
      <x:c r="H20" s="38" t="n">
        <x:f>G20*(1+$B$13)</x:f>
        <x:v>32803.297918279204</x:v>
      </x:c>
      <x:c r="I20" s="38" t="n">
        <x:f>H20*(1+$B$13)</x:f>
        <x:v>33295.34738705339</x:v>
      </x:c>
      <x:c r="J20" s="38" t="n">
        <x:f>I20*(1+$B$13)</x:f>
        <x:v>33794.77759785919</x:v>
      </x:c>
      <x:c r="K20" s="38" t="n">
        <x:f>J20*(1+$B$13)</x:f>
        <x:v>34301.699261827074</x:v>
      </x:c>
      <x:c r="L20" s="38" t="n">
        <x:f>K20*(1+$B$13)</x:f>
        <x:v>34816.224750754474</x:v>
      </x:c>
      <x:c r="M20" s="38" t="n">
        <x:f>L20*(1+$B$13)</x:f>
        <x:v>35338.46812201579</x:v>
      </x:c>
      <x:c r="N20" s="38" t="n">
        <x:f>M20*(1+$B$13)</x:f>
        <x:v>35868.54514384602</x:v>
      </x:c>
      <x:c r="O20" s="38" t="n">
        <x:f>N20*(1+$B$13)</x:f>
        <x:v>36406.57332100371</x:v>
      </x:c>
      <x:c r="P20" s="38" t="n">
        <x:f>O20*(1+$B$13)</x:f>
        <x:v>36952.67192081876</x:v>
      </x:c>
      <x:c r="Q20" s="38" t="n">
        <x:f>P20*(1+$B$13)</x:f>
        <x:v>37506.961999631036</x:v>
      </x:c>
      <x:c r="R20" s="38" t="n">
        <x:f>Q20*(1+$B$13)</x:f>
        <x:v>38069.5664296255</x:v>
      </x:c>
      <x:c r="S20" s="38" t="n">
        <x:f>R20*(1+$B$13)</x:f>
        <x:v>38640.609926069876</x:v>
      </x:c>
      <x:c r="T20" s="38" t="n">
        <x:f>S20*(1+$B$13)</x:f>
        <x:v>39220.21907496092</x:v>
      </x:c>
      <x:c r="U20" s="38" t="n">
        <x:f>T20*(1+$B$13)</x:f>
        <x:v>39808.52236108533</x:v>
      </x:c>
      <x:c r="V20" s="38" t="n">
        <x:f>U20*(1+$B$13)</x:f>
        <x:v>40405.65019650161</x:v>
      </x:c>
      <x:c r="W20" s="38" t="n">
        <x:f>V20*(1+$B$13)</x:f>
        <x:v>41011.73494944913</x:v>
      </x:c>
      <x:c r="X20" s="38" t="n">
        <x:f>W20*(1+$B$13)</x:f>
        <x:v>41626.91097369086</x:v>
      </x:c>
      <x:c r="Y20" s="38" t="n">
        <x:f>X20*(1+$B$13)</x:f>
        <x:v>42251.314638296215</x:v>
      </x:c>
      <x:c r="Z20" s="2"/>
    </x:row>
    <x:row r="21">
      <x:c r="A21" s="37" t="str">
        <x:v>Net cash flow</x:v>
      </x:c>
      <x:c r="B21" s="38" t="n">
        <x:f>B17-B18-B19-B20</x:f>
        <x:v>-68000</x:v>
      </x:c>
      <x:c r="C21" s="38" t="n">
        <x:f>C17-C18-C19-C20</x:f>
        <x:v>-67220</x:v>
      </x:c>
      <x:c r="D21" s="38" t="n">
        <x:f>D17-D18-D19-D20</x:f>
        <x:v>-66320.29999999999</x:v>
      </x:c>
      <x:c r="E21" s="38" t="n">
        <x:f>E17-E18-E19-E20</x:f>
        <x:v>-65292.624499999976</x:v>
      </x:c>
      <x:c r="F21" s="38" t="n">
        <x:f>F17-F18-F19-F20</x:f>
        <x:v>-64128.185067499966</x:v>
      </x:c>
      <x:c r="G21" s="38" t="n">
        <x:f>G17-G18-G19-G20</x:f>
        <x:v>-62817.64931551245</x:v>
      </x:c>
      <x:c r="H21" s="38" t="n">
        <x:f>H17-H18-H19-H20</x:f>
        <x:v>-61351.10801556513</x:v>
      </x:c>
      <x:c r="I21" s="38" t="n">
        <x:f>I17-I18-I19-I20</x:f>
        <x:v>-59718.0402337378</x:v>
      </x:c>
      <x:c r="J21" s="38" t="n">
        <x:f>J17-J18-J19-J20</x:f>
        <x:v>-57907.27637105939</x:v>
      </x:c>
      <x:c r="K21" s="38" t="n">
        <x:f>K17-K18-K19-K20</x:f>
        <x:v>-55906.95898246976</x:v>
      </x:c>
      <x:c r="L21" s="38" t="n">
        <x:f>L17-L18-L19-L20</x:f>
        <x:v>-53704.50124100194</x:v>
      </x:c>
      <x:c r="M21" s="38" t="n">
        <x:f>M17-M18-M19-M20</x:f>
        <x:v>-51286.54290583982</x:v>
      </x:c>
      <x:c r="N21" s="38" t="n">
        <x:f>N17-N18-N19-N20</x:f>
        <x:v>-48638.90364442363</x:v>
      </x:c>
      <x:c r="O21" s="38" t="n">
        <x:f>O17-O18-O19-O20</x:f>
        <x:v>-45746.53354978597</x:v>
      </x:c>
      <x:c r="P21" s="38" t="n">
        <x:f>P17-P18-P19-P20</x:f>
        <x:v>-42593.460684770514</x:v>
      </x:c>
      <x:c r="Q21" s="38" t="n">
        <x:f>Q17-Q18-Q19-Q20</x:f>
        <x:v>-39162.7354746841</x:v>
      </x:c>
      <x:c r="R21" s="38" t="n">
        <x:f>R17-R18-R19-R20</x:f>
        <x:v>-35436.3717592249</x:v>
      </x:c>
      <x:c r="S21" s="38" t="n">
        <x:f>S17-S18-S19-S20</x:f>
        <x:v>-31395.284303179033</x:v>
      </x:c>
      <x:c r="T21" s="38" t="n">
        <x:f>T17-T18-T19-T20</x:f>
        <x:v>-27019.22255334643</x:v>
      </x:c>
      <x:c r="U21" s="38" t="n">
        <x:f>U17-U18-U19-U20</x:f>
        <x:v>-22286.70041640353</x:v>
      </x:c>
      <x:c r="V21" s="38" t="n">
        <x:f>V17-V18-V19-V20</x:f>
        <x:v>-17174.92181889189</x:v>
      </x:c>
      <x:c r="W21" s="38" t="n">
        <x:f>W17-W18-W19-W20</x:f>
        <x:v>-11659.70179619213</x:v>
      </x:c>
      <x:c r="X21" s="38" t="n">
        <x:f>X17-X18-X19-X20</x:f>
        <x:v>-5715.38284215286</x:v>
      </x:c>
      <x:c r="Y21" s="38" t="n">
        <x:f>Y17-Y18-Y19-Y20</x:f>
        <x:v>685.2537650558952</x:v>
      </x:c>
      <x:c r="Z21" s="2"/>
    </x:row>
    <x:row r="22">
      <x:c r="A22" s="37" t="str">
        <x:v>Ending cash</x:v>
      </x:c>
      <x:c r="B22" s="38" t="n">
        <x:f>$B$7+B21</x:f>
        <x:v>432000</x:v>
      </x:c>
      <x:c r="C22" s="38" t="n">
        <x:f>B22+C21</x:f>
        <x:v>364780</x:v>
      </x:c>
      <x:c r="D22" s="38" t="n">
        <x:f>C22+D21</x:f>
        <x:v>298459.7</x:v>
      </x:c>
      <x:c r="E22" s="38" t="n">
        <x:f>D22+E21</x:f>
        <x:v>233167.07550000004</x:v>
      </x:c>
      <x:c r="F22" s="38" t="n">
        <x:f>E22+F21</x:f>
        <x:v>169038.89043250008</x:v>
      </x:c>
      <x:c r="G22" s="38" t="n">
        <x:f>F22+G21</x:f>
        <x:v>106221.24111698763</x:v>
      </x:c>
      <x:c r="H22" s="38" t="n">
        <x:f>G22+H21</x:f>
        <x:v>44870.1331014225</x:v>
      </x:c>
      <x:c r="I22" s="38" t="n">
        <x:f>H22+I21</x:f>
        <x:v>-14847.907132315297</x:v>
      </x:c>
      <x:c r="J22" s="38" t="n">
        <x:f>I22+J21</x:f>
        <x:v>-72755.18350337469</x:v>
      </x:c>
      <x:c r="K22" s="38" t="n">
        <x:f>J22+K21</x:f>
        <x:v>-128662.14248584445</x:v>
      </x:c>
      <x:c r="L22" s="38" t="n">
        <x:f>K22+L21</x:f>
        <x:v>-182366.64372684638</x:v>
      </x:c>
      <x:c r="M22" s="38" t="n">
        <x:f>L22+M21</x:f>
        <x:v>-233653.1866326862</x:v>
      </x:c>
      <x:c r="N22" s="38" t="n">
        <x:f>M22+N21</x:f>
        <x:v>-282292.0902771098</x:v>
      </x:c>
      <x:c r="O22" s="38" t="n">
        <x:f>N22+O21</x:f>
        <x:v>-328038.6238268958</x:v>
      </x:c>
      <x:c r="P22" s="38" t="n">
        <x:f>O22+P21</x:f>
        <x:v>-370632.0845116663</x:v>
      </x:c>
      <x:c r="Q22" s="38" t="n">
        <x:f>P22+Q21</x:f>
        <x:v>-409794.8199863504</x:v>
      </x:c>
      <x:c r="R22" s="38" t="n">
        <x:f>Q22+R21</x:f>
        <x:v>-445231.19174557534</x:v>
      </x:c>
      <x:c r="S22" s="38" t="n">
        <x:f>R22+S21</x:f>
        <x:v>-476626.47604875435</x:v>
      </x:c>
      <x:c r="T22" s="38" t="n">
        <x:f>S22+T21</x:f>
        <x:v>-503645.6986021008</x:v>
      </x:c>
      <x:c r="U22" s="38" t="n">
        <x:f>T22+U21</x:f>
        <x:v>-525932.3990185043</x:v>
      </x:c>
      <x:c r="V22" s="38" t="n">
        <x:f>U22+V21</x:f>
        <x:v>-543107.3208373962</x:v>
      </x:c>
      <x:c r="W22" s="38" t="n">
        <x:f>V22+W21</x:f>
        <x:v>-554767.0226335883</x:v>
      </x:c>
      <x:c r="X22" s="38" t="n">
        <x:f>W22+X21</x:f>
        <x:v>-560482.4054757411</x:v>
      </x:c>
      <x:c r="Y22" s="38" t="n">
        <x:f>X22+Y21</x:f>
        <x:v>-559797.1517106852</x:v>
      </x:c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</x:sheetData>
  <x:pageMargins left="0.7" right="0.7" top="0.75" bottom="0.75" header="0.3" footer="0.3"/>
</x:worksheet>
</file>